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7\OTI 67\O12\"/>
    </mc:Choice>
  </mc:AlternateContent>
  <xr:revisionPtr revIDLastSave="0" documentId="13_ncr:1_{995F0732-8B02-4912-8EFF-09461875B874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รายงานการเบิกจ่าย ก่อนรวม" sheetId="6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J15" i="6" l="1"/>
  <c r="J17" i="6"/>
  <c r="J16" i="6"/>
  <c r="J21" i="6"/>
  <c r="S20" i="6" l="1"/>
  <c r="I22" i="6" l="1"/>
  <c r="H22" i="6" l="1"/>
  <c r="F22" i="6" l="1"/>
  <c r="G22" i="6"/>
  <c r="J22" i="6"/>
  <c r="K22" i="6"/>
  <c r="M22" i="6"/>
  <c r="N22" i="6"/>
  <c r="O22" i="6"/>
  <c r="P22" i="6"/>
  <c r="E22" i="6"/>
  <c r="Q21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6" i="6"/>
  <c r="Q22" i="6" l="1"/>
  <c r="D7" i="6"/>
  <c r="D8" i="6"/>
  <c r="D9" i="6"/>
  <c r="D10" i="6"/>
  <c r="D11" i="6"/>
  <c r="D12" i="6"/>
  <c r="D13" i="6"/>
  <c r="D14" i="6"/>
  <c r="D15" i="6"/>
  <c r="D17" i="6"/>
  <c r="D18" i="6"/>
  <c r="D19" i="6"/>
  <c r="D20" i="6"/>
  <c r="D21" i="6"/>
  <c r="D6" i="6"/>
  <c r="Q26" i="6" l="1"/>
  <c r="R26" i="6" s="1"/>
  <c r="Q25" i="6"/>
  <c r="R25" i="6" s="1"/>
  <c r="Q24" i="6"/>
  <c r="D24" i="6"/>
  <c r="Q23" i="6"/>
  <c r="D23" i="6"/>
  <c r="P28" i="6"/>
  <c r="O28" i="6"/>
  <c r="N28" i="6"/>
  <c r="M28" i="6"/>
  <c r="L28" i="6"/>
  <c r="K28" i="6"/>
  <c r="J28" i="6"/>
  <c r="F28" i="6"/>
  <c r="E28" i="6"/>
  <c r="G28" i="6"/>
  <c r="R20" i="6"/>
  <c r="S19" i="6"/>
  <c r="R18" i="6"/>
  <c r="R17" i="6"/>
  <c r="D16" i="6"/>
  <c r="D22" i="6" s="1"/>
  <c r="S15" i="6"/>
  <c r="S14" i="6"/>
  <c r="R12" i="6"/>
  <c r="S11" i="6"/>
  <c r="R10" i="6"/>
  <c r="R8" i="6"/>
  <c r="R24" i="6" l="1"/>
  <c r="S7" i="6"/>
  <c r="R6" i="6"/>
  <c r="R19" i="6"/>
  <c r="S9" i="6"/>
  <c r="S13" i="6"/>
  <c r="R7" i="6"/>
  <c r="R9" i="6"/>
  <c r="R11" i="6"/>
  <c r="R14" i="6"/>
  <c r="S23" i="6"/>
  <c r="S8" i="6"/>
  <c r="S12" i="6"/>
  <c r="R13" i="6"/>
  <c r="S18" i="6"/>
  <c r="S24" i="6"/>
  <c r="R23" i="6"/>
  <c r="T24" i="6"/>
  <c r="S10" i="6"/>
  <c r="R15" i="6"/>
  <c r="S17" i="6"/>
  <c r="R16" i="6"/>
  <c r="D28" i="6"/>
  <c r="S16" i="6"/>
  <c r="H28" i="6"/>
  <c r="S6" i="6"/>
  <c r="C22" i="6"/>
  <c r="C28" i="6" s="1"/>
  <c r="S21" i="6"/>
  <c r="R21" i="6" l="1"/>
  <c r="R22" i="6" l="1"/>
  <c r="R28" i="6" s="1"/>
  <c r="S22" i="6"/>
  <c r="Q28" i="6"/>
  <c r="I28" i="6"/>
</calcChain>
</file>

<file path=xl/sharedStrings.xml><?xml version="1.0" encoding="utf-8"?>
<sst xmlns="http://schemas.openxmlformats.org/spreadsheetml/2006/main" count="59" uniqueCount="59">
  <si>
    <t>ลำดับ</t>
  </si>
  <si>
    <t>รายการ</t>
  </si>
  <si>
    <t>จัดสรร</t>
  </si>
  <si>
    <t>เบิกจ่าย</t>
  </si>
  <si>
    <t>คงเหลือ</t>
  </si>
  <si>
    <t>ร้อยละ</t>
  </si>
  <si>
    <t>เบิกจ่ายสะสม</t>
  </si>
  <si>
    <t>ผลการเบิกจ่าย</t>
  </si>
  <si>
    <t>รวมทั้งสิ้น</t>
  </si>
  <si>
    <t>ค่าตอบแทนเบี้ยประชุม กต.ตร.</t>
  </si>
  <si>
    <t>ค่าซ่อมแซมพาหนะ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</si>
  <si>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</si>
  <si>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</si>
  <si>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</si>
  <si>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</si>
  <si>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ค่าวัสดุอาหารผู้ต้องหา</t>
  </si>
  <si>
    <t>งบแก้ไขปัญหา</t>
  </si>
  <si>
    <t>ค่าสาธารณูปโภค</t>
  </si>
  <si>
    <t>ค่าใช้จ่ายเดินทางไปราชการ</t>
  </si>
  <si>
    <t>รวมงบดำเนินงาน</t>
  </si>
  <si>
    <t>งบท่องเที่ยว</t>
  </si>
  <si>
    <t>ค่าตอบแทนนักจิตวิทยา</t>
  </si>
  <si>
    <t>งบ ชมส.</t>
  </si>
  <si>
    <t xml:space="preserve">        ตรวจแล้ว</t>
  </si>
  <si>
    <t xml:space="preserve">       ตรวจแล้วถูกต้อง</t>
  </si>
  <si>
    <t>ค่าตอบแทนพยาน</t>
  </si>
  <si>
    <t>ค่าคุ้มครองพยาน</t>
  </si>
  <si>
    <t>ค่าตอบแทนการชันสูตร</t>
  </si>
  <si>
    <t>ค่าใช้จ่ายในการส่งหมายเรียกพยาน</t>
  </si>
  <si>
    <t>อื่นๆ</t>
  </si>
  <si>
    <t>ค่าตอบแทนปฏิบัติงานนอกเวลา</t>
  </si>
  <si>
    <t>โครงการเพิ่มประสิทธิภาพฯ</t>
  </si>
  <si>
    <t xml:space="preserve">                                        ผกก.สภ.วังหิน </t>
  </si>
  <si>
    <t xml:space="preserve">      ( ภัทรภร สีหะวงษ์)</t>
  </si>
  <si>
    <t>รวม</t>
  </si>
  <si>
    <t>งวดที่1(ต.ค.66 - พ.ค. 67</t>
  </si>
  <si>
    <t>รายงานผลการเบิกจ่ายงบประมาณ พ.ศ.2567</t>
  </si>
  <si>
    <t>(ลงชื่อ)  ด.ต.</t>
  </si>
  <si>
    <t xml:space="preserve">                      สว.อก. สภ.วังหิน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</si>
  <si>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</si>
  <si>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</si>
  <si>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</si>
  <si>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</si>
  <si>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</si>
  <si>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</si>
  <si>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</si>
  <si>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เดือน พ.ค.67</t>
  </si>
  <si>
    <t>เดือน มิ.ย.67</t>
  </si>
  <si>
    <t>เดือน ก.ค.67</t>
  </si>
  <si>
    <t>เดือน ส.ค.67</t>
  </si>
  <si>
    <t>เดือน ก.ย.67</t>
  </si>
  <si>
    <t xml:space="preserve">                                ( พงศ์กรณ์   ศรีสุวรรณ )</t>
  </si>
  <si>
    <t>(ยอดพิทักษ์    นรชัย )</t>
  </si>
  <si>
    <t>ผบ.หมู่(ป.) /จนท.การเงิน สภ.วังหิน</t>
  </si>
  <si>
    <t xml:space="preserve"> </t>
  </si>
  <si>
    <t>ประจำเดือนกุมภาพันธ์  2567</t>
  </si>
  <si>
    <t>ยอดพิทักษ์  นรชัย</t>
  </si>
  <si>
    <t>(ลงชื่อ) พ.ต.ท.หญิง</t>
  </si>
  <si>
    <t xml:space="preserve">                   (ลงชื่อ)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</si>
</sst>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0"/>
      <color theme="1"/>
      <name val="Angsana New"/>
      <family val="1"/>
    </font>
    <font>
      <sz val="14"/>
      <color rgb="FFFF0000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5" fillId="2" borderId="1" xfId="1" applyFont="1" applyFill="1" applyBorder="1"/>
    <xf numFmtId="43" fontId="5" fillId="0" borderId="10" xfId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43" fontId="3" fillId="0" borderId="0" xfId="0" applyNumberFormat="1" applyFont="1"/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0" xfId="0" applyFont="1"/>
    <xf numFmtId="43" fontId="6" fillId="0" borderId="11" xfId="1" applyFont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43" fontId="5" fillId="0" borderId="1" xfId="1" applyFont="1" applyBorder="1"/>
    <xf numFmtId="43" fontId="6" fillId="0" borderId="10" xfId="1" applyFont="1" applyBorder="1"/>
    <xf numFmtId="43" fontId="6" fillId="0" borderId="1" xfId="1" applyFont="1" applyBorder="1"/>
    <xf numFmtId="43" fontId="6" fillId="0" borderId="5" xfId="1" applyFont="1" applyBorder="1"/>
    <xf numFmtId="43" fontId="6" fillId="3" borderId="8" xfId="1" applyFont="1" applyFill="1" applyBorder="1"/>
    <xf numFmtId="43" fontId="6" fillId="3" borderId="1" xfId="1" applyFont="1" applyFill="1" applyBorder="1"/>
    <xf numFmtId="0" fontId="6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shrinkToFit="1"/>
    </xf>
    <xf numFmtId="43" fontId="6" fillId="4" borderId="11" xfId="1" applyFont="1" applyFill="1" applyBorder="1" applyAlignment="1">
      <alignment horizontal="center" vertical="center"/>
    </xf>
    <xf numFmtId="43" fontId="5" fillId="4" borderId="11" xfId="1" applyFont="1" applyFill="1" applyBorder="1" applyAlignment="1">
      <alignment horizontal="center"/>
    </xf>
    <xf numFmtId="43" fontId="5" fillId="4" borderId="4" xfId="0" applyNumberFormat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shrinkToFit="1"/>
    </xf>
    <xf numFmtId="43" fontId="6" fillId="4" borderId="6" xfId="1" applyFont="1" applyFill="1" applyBorder="1" applyAlignment="1">
      <alignment horizontal="center" vertical="center"/>
    </xf>
    <xf numFmtId="4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43" fontId="6" fillId="4" borderId="12" xfId="1" applyFont="1" applyFill="1" applyBorder="1" applyAlignment="1">
      <alignment horizontal="center" vertical="center"/>
    </xf>
    <xf numFmtId="43" fontId="5" fillId="4" borderId="10" xfId="0" applyNumberFormat="1" applyFont="1" applyFill="1" applyBorder="1" applyAlignment="1">
      <alignment horizontal="center" vertical="center"/>
    </xf>
    <xf numFmtId="43" fontId="5" fillId="4" borderId="10" xfId="1" applyFont="1" applyFill="1" applyBorder="1" applyAlignment="1">
      <alignment horizontal="center" vertical="center"/>
    </xf>
    <xf numFmtId="0" fontId="3" fillId="3" borderId="0" xfId="0" applyFont="1" applyFill="1"/>
    <xf numFmtId="0" fontId="10" fillId="0" borderId="0" xfId="0" applyFont="1"/>
    <xf numFmtId="0" fontId="3" fillId="0" borderId="0" xfId="0" applyFont="1" applyAlignment="1">
      <alignment vertical="center"/>
    </xf>
    <xf numFmtId="43" fontId="5" fillId="4" borderId="11" xfId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right" vertical="center"/>
    </xf>
    <xf numFmtId="43" fontId="5" fillId="4" borderId="12" xfId="1" applyFont="1" applyFill="1" applyBorder="1" applyAlignment="1">
      <alignment horizontal="center" vertical="center"/>
    </xf>
    <xf numFmtId="43" fontId="6" fillId="0" borderId="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201988</xdr:colOff>
      <xdr:row>30</xdr:row>
      <xdr:rowOff>24448</xdr:rowOff>
    </xdr:from>
    <xdr:to>
      <xdr:col>9</xdr:col>
      <xdr:colOff>533404</xdr:colOff>
      <xdr:row>32</xdr:row>
      <xdr:rowOff>241987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70DD0A-13D8-4453-8213-C82AD946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71206" y="8570490"/>
          <a:ext cx="689979" cy="1139136"/>
        </a:xfrm>
        <a:prstGeom prst="rect">
          <a:avLst/>
        </a:prstGeom>
      </xdr:spPr>
    </xdr:pic>
    <xdr:clientData/>
  </xdr:twoCellAnchor>
  <xdr:twoCellAnchor editAs="oneCell">
    <xdr:from>
      <xdr:col>13</xdr:col>
      <xdr:colOff>121920</xdr:colOff>
      <xdr:row>28</xdr:row>
      <xdr:rowOff>2542</xdr:rowOff>
    </xdr:from>
    <xdr:to>
      <xdr:col>15</xdr:col>
      <xdr:colOff>121920</xdr:colOff>
      <xdr:row>32</xdr:row>
      <xdr:rowOff>244127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86D797A-2DD0-4D5E-B953-5E6CA735D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7020" y="8262622"/>
          <a:ext cx="1417320" cy="122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2:T35"/>
  <sheetViews>
    <sheetView tabSelected="1" view="pageBreakPreview" topLeftCell="A13" zoomScale="90" zoomScaleNormal="100" zoomScaleSheetLayoutView="90" workbookViewId="0">
      <selection activeCell="J16" sqref="J16"/>
    </sheetView>
  </sheetViews>
  <sheetFormatPr defaultColWidth="9" defaultRowHeight="19.8" x14ac:dyDescent="0.5"/>
  <cols>
    <col min="1" max="1" width="4.5" style="1" customWidth="1"/>
    <col min="2" max="2" width="19" style="1" customWidth="1"/>
    <col min="3" max="3" width="11.59765625" style="1" customWidth="1"/>
    <col min="4" max="4" width="11.5" style="1" customWidth="1"/>
    <col min="5" max="5" width="10.5" style="1" customWidth="1"/>
    <col min="6" max="6" width="10.3984375" style="1" customWidth="1"/>
    <col min="7" max="7" width="9.59765625" style="1" customWidth="1"/>
    <col min="8" max="8" width="10.09765625" style="1" customWidth="1"/>
    <col min="9" max="9" width="10.59765625" style="1" customWidth="1"/>
    <col min="10" max="10" width="12.59765625" style="1" customWidth="1"/>
    <col min="11" max="11" width="9.3984375" style="1" customWidth="1"/>
    <col min="12" max="12" width="9.69921875" style="1" customWidth="1"/>
    <col min="13" max="13" width="8.8984375" style="1" customWidth="1"/>
    <col min="14" max="14" width="9.19921875" style="1" customWidth="1"/>
    <col min="15" max="15" width="9.3984375" style="1" customWidth="1"/>
    <col min="16" max="16" width="8.69921875" style="1" customWidth="1"/>
    <col min="17" max="17" width="12.09765625" style="1" customWidth="1"/>
    <col min="18" max="18" width="11.5" style="1" customWidth="1"/>
    <col min="19" max="19" width="8.3984375" style="1" customWidth="1"/>
    <col min="20" max="16384" width="9" style="1"/>
  </cols>
  <sheetData>
    <row r="2" spans="1:19" s="45" customFormat="1" ht="28.8" x14ac:dyDescent="0.75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6.4" x14ac:dyDescent="0.7">
      <c r="A3" s="53" t="s">
        <v>55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20.399999999999999" x14ac:dyDescent="0.55000000000000004">
      <c r="A4" s="54" t="s">
        <v>0</v>
      </c>
      <c r="B4" s="54" t="s">
        <v>1</v>
      </c>
      <c r="C4" s="18" t="s">
        <v>2</v>
      </c>
      <c r="D4" s="54" t="s">
        <v>34</v>
      </c>
      <c r="E4" s="56" t="s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  <c r="R4" s="54" t="s">
        <v>4</v>
      </c>
      <c r="S4" s="8" t="s">
        <v>3</v>
      </c>
    </row>
    <row r="5" spans="1:19" ht="20.399999999999999" x14ac:dyDescent="0.55000000000000004">
      <c r="A5" s="55"/>
      <c r="B5" s="55"/>
      <c r="C5" s="19" t="s">
        <v>35</v>
      </c>
      <c r="D5" s="55"/>
      <c r="E5" s="6" t="s">
        <v>39</v>
      </c>
      <c r="F5" s="6" t="s">
        <v>40</v>
      </c>
      <c r="G5" s="6" t="s">
        <v>41</v>
      </c>
      <c r="H5" s="6" t="s">
        <v>42</v>
      </c>
      <c r="I5" s="6" t="s">
        <v>43</v>
      </c>
      <c r="J5" s="6" t="s">
        <v>44</v>
      </c>
      <c r="K5" s="6" t="s">
        <v>45</v>
      </c>
      <c r="L5" s="6" t="s">
        <v>46</v>
      </c>
      <c r="M5" s="6" t="s">
        <v>47</v>
      </c>
      <c r="N5" s="6" t="s">
        <v>48</v>
      </c>
      <c r="O5" s="6" t="s">
        <v>49</v>
      </c>
      <c r="P5" s="6" t="s">
        <v>50</v>
      </c>
      <c r="Q5" s="2" t="s">
        <v>6</v>
      </c>
      <c r="R5" s="55"/>
      <c r="S5" s="9" t="s">
        <v>5</v>
      </c>
    </row>
    <row r="6" spans="1:19" s="44" customFormat="1" ht="23.4" x14ac:dyDescent="0.6">
      <c r="A6" s="30">
        <v>1</v>
      </c>
      <c r="B6" s="31" t="s">
        <v>25</v>
      </c>
      <c r="C6" s="32">
        <v>13300</v>
      </c>
      <c r="D6" s="32">
        <f t="shared" ref="D6:D21" si="0">SUM(C6:C6)</f>
        <v>13300</v>
      </c>
      <c r="E6" s="47"/>
      <c r="F6" s="47"/>
      <c r="G6" s="47"/>
      <c r="H6" s="47">
        <v>2400</v>
      </c>
      <c r="I6" s="47">
        <v>2400</v>
      </c>
      <c r="J6" s="47">
        <v>2400</v>
      </c>
      <c r="K6" s="47"/>
      <c r="L6" s="47"/>
      <c r="M6" s="47"/>
      <c r="N6" s="47"/>
      <c r="O6" s="47"/>
      <c r="P6" s="47"/>
      <c r="Q6" s="33">
        <f>SUM(E6:P6)</f>
        <v>7200</v>
      </c>
      <c r="R6" s="34">
        <f t="shared" ref="R6:R24" si="1">D6-Q6</f>
        <v>6100</v>
      </c>
      <c r="S6" s="35">
        <f t="shared" ref="S6:S24" si="2">Q6*100/D6</f>
        <v>54.13533834586466</v>
      </c>
    </row>
    <row r="7" spans="1:19" s="44" customFormat="1" ht="23.4" x14ac:dyDescent="0.6">
      <c r="A7" s="36">
        <v>2</v>
      </c>
      <c r="B7" s="37" t="s">
        <v>26</v>
      </c>
      <c r="C7" s="38">
        <v>100</v>
      </c>
      <c r="D7" s="32">
        <f t="shared" si="0"/>
        <v>100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33">
        <f t="shared" ref="Q7:Q20" si="3">SUM(E7:P7)</f>
        <v>0</v>
      </c>
      <c r="R7" s="39">
        <f t="shared" si="1"/>
        <v>100</v>
      </c>
      <c r="S7" s="40">
        <f t="shared" si="2"/>
        <v>0</v>
      </c>
    </row>
    <row r="8" spans="1:19" s="44" customFormat="1" ht="23.4" x14ac:dyDescent="0.6">
      <c r="A8" s="36">
        <v>3</v>
      </c>
      <c r="B8" s="37" t="s">
        <v>21</v>
      </c>
      <c r="C8" s="38">
        <v>2800</v>
      </c>
      <c r="D8" s="32">
        <f t="shared" si="0"/>
        <v>2800</v>
      </c>
      <c r="E8" s="40"/>
      <c r="F8" s="40"/>
      <c r="G8" s="40"/>
      <c r="H8" s="40"/>
      <c r="I8" s="40"/>
      <c r="J8" s="40">
        <v>1000</v>
      </c>
      <c r="K8" s="40"/>
      <c r="L8" s="40"/>
      <c r="M8" s="40"/>
      <c r="N8" s="40"/>
      <c r="O8" s="40"/>
      <c r="P8" s="40"/>
      <c r="Q8" s="33">
        <f t="shared" si="3"/>
        <v>1000</v>
      </c>
      <c r="R8" s="39">
        <f t="shared" si="1"/>
        <v>1800</v>
      </c>
      <c r="S8" s="40">
        <f t="shared" si="2"/>
        <v>35.714285714285715</v>
      </c>
    </row>
    <row r="9" spans="1:19" s="44" customFormat="1" ht="23.4" x14ac:dyDescent="0.6">
      <c r="A9" s="36">
        <v>4</v>
      </c>
      <c r="B9" s="37" t="s">
        <v>27</v>
      </c>
      <c r="C9" s="38">
        <v>16900</v>
      </c>
      <c r="D9" s="32">
        <f t="shared" si="0"/>
        <v>16900</v>
      </c>
      <c r="E9" s="40"/>
      <c r="F9" s="48">
        <v>9600</v>
      </c>
      <c r="G9" s="40">
        <v>1200</v>
      </c>
      <c r="H9" s="40"/>
      <c r="I9" s="40"/>
      <c r="J9" s="40"/>
      <c r="K9" s="40"/>
      <c r="L9" s="40"/>
      <c r="M9" s="40"/>
      <c r="N9" s="40"/>
      <c r="O9" s="40"/>
      <c r="P9" s="40"/>
      <c r="Q9" s="33">
        <f t="shared" si="3"/>
        <v>10800</v>
      </c>
      <c r="R9" s="39">
        <f t="shared" si="1"/>
        <v>6100</v>
      </c>
      <c r="S9" s="40">
        <f t="shared" si="2"/>
        <v>63.905325443786985</v>
      </c>
    </row>
    <row r="10" spans="1:19" s="44" customFormat="1" ht="23.4" x14ac:dyDescent="0.6">
      <c r="A10" s="36">
        <v>5</v>
      </c>
      <c r="B10" s="37" t="s">
        <v>28</v>
      </c>
      <c r="C10" s="41">
        <v>700</v>
      </c>
      <c r="D10" s="32">
        <f t="shared" si="0"/>
        <v>700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33">
        <f t="shared" si="3"/>
        <v>0</v>
      </c>
      <c r="R10" s="42">
        <f t="shared" si="1"/>
        <v>700</v>
      </c>
      <c r="S10" s="43">
        <f t="shared" si="2"/>
        <v>0</v>
      </c>
    </row>
    <row r="11" spans="1:19" ht="23.4" x14ac:dyDescent="0.6">
      <c r="A11" s="12">
        <v>6</v>
      </c>
      <c r="B11" s="13" t="s">
        <v>9</v>
      </c>
      <c r="C11" s="22">
        <v>8500</v>
      </c>
      <c r="D11" s="21">
        <f t="shared" si="0"/>
        <v>8500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33">
        <f t="shared" si="3"/>
        <v>0</v>
      </c>
      <c r="R11" s="22">
        <f t="shared" si="1"/>
        <v>8500</v>
      </c>
      <c r="S11" s="22">
        <f>Q11*100/D11</f>
        <v>0</v>
      </c>
    </row>
    <row r="12" spans="1:19" ht="23.4" x14ac:dyDescent="0.6">
      <c r="A12" s="12">
        <v>7</v>
      </c>
      <c r="B12" s="14" t="s">
        <v>30</v>
      </c>
      <c r="C12" s="22">
        <v>53500</v>
      </c>
      <c r="D12" s="21">
        <f t="shared" si="0"/>
        <v>53500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0</v>
      </c>
      <c r="P12" s="22">
        <v>0</v>
      </c>
      <c r="Q12" s="33">
        <f t="shared" si="3"/>
        <v>0</v>
      </c>
      <c r="R12" s="22">
        <f t="shared" si="1"/>
        <v>53500</v>
      </c>
      <c r="S12" s="22">
        <f t="shared" si="2"/>
        <v>0</v>
      </c>
    </row>
    <row r="13" spans="1:19" ht="23.4" x14ac:dyDescent="0.6">
      <c r="A13" s="12">
        <v>8</v>
      </c>
      <c r="B13" s="14" t="s">
        <v>18</v>
      </c>
      <c r="C13" s="22">
        <v>300000</v>
      </c>
      <c r="D13" s="21">
        <f t="shared" si="0"/>
        <v>300000</v>
      </c>
      <c r="E13" s="22"/>
      <c r="F13" s="22">
        <v>38450</v>
      </c>
      <c r="G13" s="22">
        <v>70776</v>
      </c>
      <c r="H13" s="22">
        <v>30000</v>
      </c>
      <c r="I13" s="22">
        <v>84252</v>
      </c>
      <c r="J13" s="22"/>
      <c r="K13" s="22"/>
      <c r="L13" s="22"/>
      <c r="M13" s="22"/>
      <c r="N13" s="22"/>
      <c r="O13" s="22"/>
      <c r="P13" s="22"/>
      <c r="Q13" s="33">
        <f t="shared" si="3"/>
        <v>223478</v>
      </c>
      <c r="R13" s="22">
        <f t="shared" si="1"/>
        <v>76522</v>
      </c>
      <c r="S13" s="22">
        <f t="shared" si="2"/>
        <v>74.492666666666665</v>
      </c>
    </row>
    <row r="14" spans="1:19" ht="23.4" x14ac:dyDescent="0.6">
      <c r="A14" s="12">
        <v>9</v>
      </c>
      <c r="B14" s="14" t="s">
        <v>10</v>
      </c>
      <c r="C14" s="22">
        <v>6000</v>
      </c>
      <c r="D14" s="21">
        <f t="shared" si="0"/>
        <v>6000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33">
        <f t="shared" si="3"/>
        <v>0</v>
      </c>
      <c r="R14" s="22">
        <f t="shared" si="1"/>
        <v>6000</v>
      </c>
      <c r="S14" s="22">
        <f t="shared" si="2"/>
        <v>0</v>
      </c>
    </row>
    <row r="15" spans="1:19" ht="23.4" x14ac:dyDescent="0.6">
      <c r="A15" s="12">
        <v>10</v>
      </c>
      <c r="B15" s="14" t="s">
        <v>11</v>
      </c>
      <c r="C15" s="22">
        <v>14000</v>
      </c>
      <c r="D15" s="21">
        <f t="shared" si="0"/>
        <v>14000</v>
      </c>
      <c r="E15" s="22"/>
      <c r="F15" s="22"/>
      <c r="G15" s="22"/>
      <c r="H15" s="22"/>
      <c r="I15" s="22">
        <v>4245</v>
      </c>
      <c r="J15" s="22">
        <f>4992.92+4045.97+952+14625.83</f>
        <v>24616.720000000001</v>
      </c>
      <c r="K15" s="22"/>
      <c r="L15" s="22"/>
      <c r="M15" s="22"/>
      <c r="N15" s="22"/>
      <c r="O15" s="22"/>
      <c r="P15" s="22"/>
      <c r="Q15" s="33">
        <f t="shared" si="3"/>
        <v>28861.72</v>
      </c>
      <c r="R15" s="22">
        <f t="shared" si="1"/>
        <v>-14861.720000000001</v>
      </c>
      <c r="S15" s="22">
        <f t="shared" si="2"/>
        <v>206.15514285714286</v>
      </c>
    </row>
    <row r="16" spans="1:19" ht="23.4" x14ac:dyDescent="0.6">
      <c r="A16" s="12">
        <v>11</v>
      </c>
      <c r="B16" s="14" t="s">
        <v>12</v>
      </c>
      <c r="C16" s="22">
        <v>311700</v>
      </c>
      <c r="D16" s="21">
        <f t="shared" si="0"/>
        <v>311700</v>
      </c>
      <c r="E16" s="22"/>
      <c r="F16" s="22">
        <v>40800</v>
      </c>
      <c r="G16" s="22"/>
      <c r="H16" s="22">
        <v>85200</v>
      </c>
      <c r="I16" s="22">
        <v>2500</v>
      </c>
      <c r="J16" s="22">
        <f>42600+42600</f>
        <v>85200</v>
      </c>
      <c r="K16" s="22"/>
      <c r="L16" s="22"/>
      <c r="M16" s="22"/>
      <c r="N16" s="22"/>
      <c r="O16" s="22"/>
      <c r="P16" s="22"/>
      <c r="Q16" s="33">
        <f t="shared" si="3"/>
        <v>213700</v>
      </c>
      <c r="R16" s="22">
        <f>D16-Q16</f>
        <v>98000</v>
      </c>
      <c r="S16" s="22">
        <f t="shared" si="2"/>
        <v>68.559512351620143</v>
      </c>
    </row>
    <row r="17" spans="1:20" ht="23.4" x14ac:dyDescent="0.6">
      <c r="A17" s="12">
        <v>12</v>
      </c>
      <c r="B17" s="14" t="s">
        <v>13</v>
      </c>
      <c r="C17" s="22">
        <v>4900</v>
      </c>
      <c r="D17" s="21">
        <f t="shared" si="0"/>
        <v>4900</v>
      </c>
      <c r="E17" s="22"/>
      <c r="F17" s="22"/>
      <c r="G17" s="22">
        <v>3720</v>
      </c>
      <c r="H17" s="22"/>
      <c r="I17" s="22"/>
      <c r="J17" s="22">
        <f>3255+6355</f>
        <v>9610</v>
      </c>
      <c r="K17" s="22"/>
      <c r="L17" s="22"/>
      <c r="M17" s="22"/>
      <c r="N17" s="22"/>
      <c r="O17" s="22"/>
      <c r="P17" s="22"/>
      <c r="Q17" s="33">
        <f t="shared" si="3"/>
        <v>13330</v>
      </c>
      <c r="R17" s="22">
        <f t="shared" si="1"/>
        <v>-8430</v>
      </c>
      <c r="S17" s="22">
        <f t="shared" si="2"/>
        <v>272.0408163265306</v>
      </c>
    </row>
    <row r="18" spans="1:20" ht="23.4" x14ac:dyDescent="0.6">
      <c r="A18" s="12">
        <v>13</v>
      </c>
      <c r="B18" s="14" t="s">
        <v>14</v>
      </c>
      <c r="C18" s="22">
        <v>1000</v>
      </c>
      <c r="D18" s="21">
        <f t="shared" si="0"/>
        <v>1000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3">
        <f t="shared" si="3"/>
        <v>0</v>
      </c>
      <c r="R18" s="22">
        <f t="shared" si="1"/>
        <v>1000</v>
      </c>
      <c r="S18" s="22">
        <f t="shared" si="2"/>
        <v>0</v>
      </c>
    </row>
    <row r="19" spans="1:20" ht="23.4" x14ac:dyDescent="0.6">
      <c r="A19" s="12">
        <v>14</v>
      </c>
      <c r="B19" s="14" t="s">
        <v>15</v>
      </c>
      <c r="C19" s="22">
        <v>2000</v>
      </c>
      <c r="D19" s="21">
        <f t="shared" si="0"/>
        <v>2000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3">
        <f t="shared" si="3"/>
        <v>0</v>
      </c>
      <c r="R19" s="22">
        <f t="shared" si="1"/>
        <v>2000</v>
      </c>
      <c r="S19" s="22">
        <f>Q19*100/D19</f>
        <v>0</v>
      </c>
    </row>
    <row r="20" spans="1:20" ht="23.4" x14ac:dyDescent="0.6">
      <c r="A20" s="12">
        <v>15</v>
      </c>
      <c r="B20" s="14" t="s">
        <v>16</v>
      </c>
      <c r="C20" s="22">
        <v>0</v>
      </c>
      <c r="D20" s="21">
        <f t="shared" si="0"/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3">
        <f t="shared" si="3"/>
        <v>0</v>
      </c>
      <c r="R20" s="22">
        <f t="shared" si="1"/>
        <v>0</v>
      </c>
      <c r="S20" s="22" t="e">
        <f>Q20*100/D20ฃ</f>
        <v>#NAME?</v>
      </c>
    </row>
    <row r="21" spans="1:20" ht="23.4" x14ac:dyDescent="0.6">
      <c r="A21" s="12">
        <v>16</v>
      </c>
      <c r="B21" s="15" t="s">
        <v>17</v>
      </c>
      <c r="C21" s="23">
        <v>160000</v>
      </c>
      <c r="D21" s="21">
        <f t="shared" si="0"/>
        <v>160000</v>
      </c>
      <c r="E21" s="23">
        <v>17450.66</v>
      </c>
      <c r="F21" s="23">
        <v>18242.52</v>
      </c>
      <c r="G21" s="27">
        <v>16284.57</v>
      </c>
      <c r="H21" s="23">
        <v>12807.9</v>
      </c>
      <c r="I21" s="23">
        <v>12490.3</v>
      </c>
      <c r="J21" s="23">
        <f>1708+11644.79+987.45+631.3</f>
        <v>14971.54</v>
      </c>
      <c r="K21" s="23"/>
      <c r="L21" s="23"/>
      <c r="M21" s="23"/>
      <c r="N21" s="22"/>
      <c r="O21" s="22"/>
      <c r="P21" s="23"/>
      <c r="Q21" s="33">
        <f>SUM(E21:P21)</f>
        <v>92247.489999999991</v>
      </c>
      <c r="R21" s="28">
        <f t="shared" si="1"/>
        <v>67752.510000000009</v>
      </c>
      <c r="S21" s="23">
        <f t="shared" si="2"/>
        <v>57.654681250000003</v>
      </c>
    </row>
    <row r="22" spans="1:20" ht="21" customHeight="1" x14ac:dyDescent="0.6">
      <c r="A22" s="3"/>
      <c r="B22" s="16" t="s">
        <v>19</v>
      </c>
      <c r="C22" s="24">
        <f>SUM(C6:C21)</f>
        <v>895400</v>
      </c>
      <c r="D22" s="24">
        <f>SUM(D6:D21)</f>
        <v>895400</v>
      </c>
      <c r="E22" s="24">
        <f>SUM(E11:E21)</f>
        <v>17450.66</v>
      </c>
      <c r="F22" s="24">
        <f t="shared" ref="F22:P22" si="4">SUM(F11:F21)</f>
        <v>97492.52</v>
      </c>
      <c r="G22" s="24">
        <f t="shared" si="4"/>
        <v>90780.57</v>
      </c>
      <c r="H22" s="24">
        <f t="shared" si="4"/>
        <v>128007.9</v>
      </c>
      <c r="I22" s="24">
        <f>SUM(I11:I21)</f>
        <v>103487.3</v>
      </c>
      <c r="J22" s="24">
        <f t="shared" si="4"/>
        <v>134398.26</v>
      </c>
      <c r="K22" s="24">
        <f t="shared" si="4"/>
        <v>0</v>
      </c>
      <c r="L22" s="24" t="s">
        <v>54</v>
      </c>
      <c r="M22" s="24">
        <f t="shared" si="4"/>
        <v>0</v>
      </c>
      <c r="N22" s="24">
        <f t="shared" si="4"/>
        <v>0</v>
      </c>
      <c r="O22" s="24">
        <f t="shared" si="4"/>
        <v>0</v>
      </c>
      <c r="P22" s="24">
        <f t="shared" si="4"/>
        <v>0</v>
      </c>
      <c r="Q22" s="24">
        <f>SUM(Q6:Q21)</f>
        <v>590617.21</v>
      </c>
      <c r="R22" s="24">
        <f t="shared" si="1"/>
        <v>304782.79000000004</v>
      </c>
      <c r="S22" s="10">
        <f>Q22*100/D22</f>
        <v>65.961269823542551</v>
      </c>
    </row>
    <row r="23" spans="1:20" ht="21" customHeight="1" x14ac:dyDescent="0.6">
      <c r="A23" s="3">
        <v>17</v>
      </c>
      <c r="B23" s="14" t="s">
        <v>31</v>
      </c>
      <c r="C23" s="25">
        <v>30300</v>
      </c>
      <c r="D23" s="25">
        <f>SUM(C23:C23)</f>
        <v>30300</v>
      </c>
      <c r="E23" s="22">
        <v>0</v>
      </c>
      <c r="F23" s="22">
        <v>0</v>
      </c>
      <c r="G23" s="25">
        <v>0</v>
      </c>
      <c r="H23" s="22">
        <v>0</v>
      </c>
      <c r="I23" s="22">
        <v>0</v>
      </c>
      <c r="J23" s="22">
        <v>0</v>
      </c>
      <c r="K23" s="50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5">
        <f>E23+F23+G23+H23+I23+J23+K23+L23+M23+N23+O23+P23</f>
        <v>0</v>
      </c>
      <c r="R23" s="25">
        <f t="shared" si="1"/>
        <v>30300</v>
      </c>
      <c r="S23" s="11">
        <f t="shared" si="2"/>
        <v>0</v>
      </c>
    </row>
    <row r="24" spans="1:20" ht="21" customHeight="1" x14ac:dyDescent="0.6">
      <c r="A24" s="3">
        <v>18</v>
      </c>
      <c r="B24" s="14" t="s">
        <v>22</v>
      </c>
      <c r="C24" s="25">
        <v>46000</v>
      </c>
      <c r="D24" s="25">
        <f>SUM(C24:C24)</f>
        <v>46000</v>
      </c>
      <c r="E24" s="22"/>
      <c r="F24" s="22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5">
        <f>E24+F24+G24+H24+I24+J24+K24+L24+M24+N24+O24+P24</f>
        <v>0</v>
      </c>
      <c r="R24" s="25">
        <f t="shared" si="1"/>
        <v>46000</v>
      </c>
      <c r="S24" s="25">
        <f t="shared" si="2"/>
        <v>0</v>
      </c>
      <c r="T24" s="17">
        <f>SUM(E24:Q24)</f>
        <v>0</v>
      </c>
    </row>
    <row r="25" spans="1:20" ht="23.4" x14ac:dyDescent="0.6">
      <c r="A25" s="3">
        <v>19</v>
      </c>
      <c r="B25" s="14" t="s">
        <v>20</v>
      </c>
      <c r="C25" s="22"/>
      <c r="D25" s="22"/>
      <c r="E25" s="22">
        <v>0</v>
      </c>
      <c r="F25" s="22">
        <v>0</v>
      </c>
      <c r="G25" s="22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f>SUM(E25:P25)</f>
        <v>0</v>
      </c>
      <c r="R25" s="22">
        <f>C25-Q25</f>
        <v>0</v>
      </c>
      <c r="S25" s="22"/>
    </row>
    <row r="26" spans="1:20" ht="23.4" x14ac:dyDescent="0.6">
      <c r="A26" s="3">
        <v>20</v>
      </c>
      <c r="B26" s="14" t="s">
        <v>29</v>
      </c>
      <c r="C26" s="22"/>
      <c r="D26" s="22"/>
      <c r="E26" s="22"/>
      <c r="F26" s="22">
        <v>0</v>
      </c>
      <c r="G26" s="22"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>
        <f>SUM(E26:P26)</f>
        <v>0</v>
      </c>
      <c r="R26" s="22">
        <f>C26-Q26</f>
        <v>0</v>
      </c>
      <c r="S26" s="22"/>
    </row>
    <row r="27" spans="1:20" ht="23.4" x14ac:dyDescent="0.6">
      <c r="A27" s="7"/>
      <c r="B27" s="15"/>
      <c r="C27" s="23"/>
      <c r="D27" s="23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/>
      <c r="O27" s="22">
        <v>0</v>
      </c>
      <c r="P27" s="22">
        <v>0</v>
      </c>
      <c r="Q27" s="23"/>
      <c r="R27" s="23"/>
      <c r="S27" s="22"/>
    </row>
    <row r="28" spans="1:20" ht="27" customHeight="1" x14ac:dyDescent="0.6">
      <c r="A28" s="4"/>
      <c r="B28" s="2" t="s">
        <v>8</v>
      </c>
      <c r="C28" s="26">
        <f>C22+C23+C24+C25+C26</f>
        <v>971700</v>
      </c>
      <c r="D28" s="26">
        <f>D22+D23+D24+D25+D26</f>
        <v>971700</v>
      </c>
      <c r="E28" s="26">
        <f t="shared" ref="E28:R28" si="5">SUM(E22:E27)</f>
        <v>17450.66</v>
      </c>
      <c r="F28" s="26">
        <f t="shared" si="5"/>
        <v>97492.52</v>
      </c>
      <c r="G28" s="26">
        <f t="shared" si="5"/>
        <v>90780.57</v>
      </c>
      <c r="H28" s="26">
        <f t="shared" si="5"/>
        <v>128007.9</v>
      </c>
      <c r="I28" s="26">
        <f t="shared" si="5"/>
        <v>103487.3</v>
      </c>
      <c r="J28" s="26">
        <f t="shared" si="5"/>
        <v>134398.26</v>
      </c>
      <c r="K28" s="26">
        <f t="shared" si="5"/>
        <v>0</v>
      </c>
      <c r="L28" s="26">
        <f t="shared" si="5"/>
        <v>0</v>
      </c>
      <c r="M28" s="26">
        <f t="shared" si="5"/>
        <v>0</v>
      </c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f t="shared" si="5"/>
        <v>590617.21</v>
      </c>
      <c r="R28" s="26">
        <f t="shared" si="5"/>
        <v>381082.79000000004</v>
      </c>
      <c r="S28" s="29"/>
    </row>
    <row r="30" spans="1:20" ht="20.399999999999999" x14ac:dyDescent="0.55000000000000004">
      <c r="B30" s="20"/>
      <c r="E30" s="5"/>
      <c r="I30" s="5" t="s">
        <v>24</v>
      </c>
      <c r="N30" s="1" t="s">
        <v>23</v>
      </c>
    </row>
    <row r="31" spans="1:20" ht="20.399999999999999" x14ac:dyDescent="0.55000000000000004">
      <c r="B31" s="20"/>
      <c r="E31" s="5"/>
      <c r="I31" s="5"/>
    </row>
    <row r="32" spans="1:20" ht="17.25" customHeight="1" x14ac:dyDescent="0.5"/>
    <row r="33" spans="3:16" x14ac:dyDescent="0.5">
      <c r="C33" s="1" t="s">
        <v>37</v>
      </c>
      <c r="D33" s="51" t="s">
        <v>56</v>
      </c>
      <c r="E33" s="51"/>
      <c r="H33" s="1" t="s">
        <v>57</v>
      </c>
      <c r="L33" s="59" t="s">
        <v>58</v>
      </c>
      <c r="M33" s="59"/>
      <c r="N33" s="59"/>
      <c r="O33" s="59"/>
      <c r="P33" s="59"/>
    </row>
    <row r="34" spans="3:16" x14ac:dyDescent="0.5">
      <c r="D34" s="60" t="s">
        <v>52</v>
      </c>
      <c r="E34" s="60"/>
      <c r="F34" s="46"/>
      <c r="I34" s="1" t="s">
        <v>33</v>
      </c>
      <c r="M34" s="1" t="s">
        <v>51</v>
      </c>
    </row>
    <row r="35" spans="3:16" x14ac:dyDescent="0.5">
      <c r="C35" s="51" t="s">
        <v>53</v>
      </c>
      <c r="D35" s="51"/>
      <c r="E35" s="51"/>
      <c r="F35" s="51"/>
      <c r="H35" s="51" t="s">
        <v>38</v>
      </c>
      <c r="I35" s="51"/>
      <c r="J35" s="51"/>
      <c r="M35" s="1" t="s">
        <v>32</v>
      </c>
    </row>
  </sheetData>
  <mergeCells count="12">
    <mergeCell ref="C35:F35"/>
    <mergeCell ref="H35:J35"/>
    <mergeCell ref="A2:S2"/>
    <mergeCell ref="A3:S3"/>
    <mergeCell ref="A4:A5"/>
    <mergeCell ref="B4:B5"/>
    <mergeCell ref="D4:D5"/>
    <mergeCell ref="E4:Q4"/>
    <mergeCell ref="R4:R5"/>
    <mergeCell ref="L33:P33"/>
    <mergeCell ref="D34:E34"/>
    <mergeCell ref="D33:E33"/>
  </mergeCells>
  <printOptions horizontalCentered="1"/>
  <pageMargins left="0.11811023622047245" right="0.11811023622047245" top="0.15748031496062992" bottom="0.15748031496062992" header="0" footer="0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>
      <selection activeCell="I21" sqref="I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รายงานการเบิกจ่าย ก่อนรวม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2024-04-23T18:00:23Z</cp:lastPrinted>
  <dcterms:created xsi:type="dcterms:W3CDTF">2017-11-07T04:08:31Z</dcterms:created>
  <dcterms:modified xsi:type="dcterms:W3CDTF">2024-04-23T18:00:34Z</dcterms:modified>
</cp:coreProperties>
</file>